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<sst xmlns="http://schemas.openxmlformats.org/spreadsheetml/2006/main" count="247" uniqueCount="175">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</sst>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li\B1_2023_07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45138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413161</v>
          </cell>
          <cell r="H74">
            <v>1109751</v>
          </cell>
          <cell r="I74">
            <v>-2076</v>
          </cell>
          <cell r="J74">
            <v>0</v>
          </cell>
        </row>
        <row r="77">
          <cell r="G77">
            <v>104374</v>
          </cell>
          <cell r="H77">
            <v>255</v>
          </cell>
          <cell r="I77">
            <v>-5193</v>
          </cell>
        </row>
        <row r="78">
          <cell r="G78">
            <v>308786</v>
          </cell>
          <cell r="I78">
            <v>3117</v>
          </cell>
        </row>
        <row r="90">
          <cell r="E90">
            <v>0</v>
          </cell>
          <cell r="G90">
            <v>9628406</v>
          </cell>
          <cell r="H90">
            <v>1130607</v>
          </cell>
          <cell r="I90">
            <v>0</v>
          </cell>
          <cell r="J90">
            <v>28725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2812496</v>
          </cell>
          <cell r="H106">
            <v>0</v>
          </cell>
          <cell r="I106">
            <v>0</v>
          </cell>
          <cell r="J106">
            <v>1003970</v>
          </cell>
        </row>
        <row r="110">
          <cell r="E110">
            <v>0</v>
          </cell>
          <cell r="G110">
            <v>17418</v>
          </cell>
          <cell r="H110">
            <v>-1307</v>
          </cell>
          <cell r="I110">
            <v>433</v>
          </cell>
          <cell r="J110">
            <v>-1032695</v>
          </cell>
        </row>
        <row r="119">
          <cell r="E119">
            <v>0</v>
          </cell>
          <cell r="G119">
            <v>24589</v>
          </cell>
          <cell r="H119">
            <v>0</v>
          </cell>
          <cell r="I119">
            <v>-11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18275415</v>
          </cell>
        </row>
        <row r="137">
          <cell r="E137">
            <v>0</v>
          </cell>
          <cell r="G137">
            <v>3129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21867043</v>
          </cell>
          <cell r="H187">
            <v>0</v>
          </cell>
          <cell r="I187">
            <v>92960</v>
          </cell>
          <cell r="J187">
            <v>3991249</v>
          </cell>
        </row>
        <row r="190">
          <cell r="E190">
            <v>0</v>
          </cell>
          <cell r="G190">
            <v>2569749</v>
          </cell>
          <cell r="H190">
            <v>0</v>
          </cell>
          <cell r="I190">
            <v>14809</v>
          </cell>
          <cell r="J190">
            <v>336773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6444782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11887787</v>
          </cell>
          <cell r="H205">
            <v>-38541</v>
          </cell>
          <cell r="I205">
            <v>484483</v>
          </cell>
          <cell r="J205">
            <v>0</v>
          </cell>
        </row>
        <row r="223">
          <cell r="E223">
            <v>0</v>
          </cell>
          <cell r="G223">
            <v>765119</v>
          </cell>
          <cell r="H223">
            <v>0</v>
          </cell>
          <cell r="I223">
            <v>8240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1683419</v>
          </cell>
          <cell r="H238">
            <v>631619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302630861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193713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22823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790070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224760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13239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146589781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433598234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21852025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-1829245</v>
          </cell>
          <cell r="H396">
            <v>462512</v>
          </cell>
          <cell r="I396">
            <v>-20780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82699520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9">
          <cell r="G469">
            <v>-50000000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H480">
            <v>7773423</v>
          </cell>
        </row>
        <row r="493">
          <cell r="G493">
            <v>-15867086</v>
          </cell>
          <cell r="H493">
            <v>-4326787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-24246</v>
          </cell>
          <cell r="H524">
            <v>25492</v>
          </cell>
          <cell r="I524">
            <v>-6726</v>
          </cell>
          <cell r="J524">
            <v>-8048</v>
          </cell>
        </row>
        <row r="531">
          <cell r="E531">
            <v>0</v>
          </cell>
          <cell r="G531">
            <v>70504085</v>
          </cell>
          <cell r="H531">
            <v>0</v>
          </cell>
          <cell r="I531">
            <v>0</v>
          </cell>
          <cell r="J531">
            <v>-71918668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70139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2579527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-6911676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-53566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-44104</v>
          </cell>
          <cell r="J578">
            <v>0</v>
          </cell>
        </row>
        <row r="579">
          <cell r="G579">
            <v>-658678</v>
          </cell>
          <cell r="I579">
            <v>0</v>
          </cell>
        </row>
        <row r="580">
          <cell r="G580">
            <v>0</v>
          </cell>
          <cell r="H580">
            <v>-116304</v>
          </cell>
          <cell r="I580">
            <v>26</v>
          </cell>
          <cell r="J580">
            <v>0</v>
          </cell>
        </row>
        <row r="581">
          <cell r="G581">
            <v>0</v>
          </cell>
          <cell r="H581">
            <v>13905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-247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418769</v>
          </cell>
          <cell r="H591">
            <v>-1146065</v>
          </cell>
          <cell r="I591">
            <v>727296</v>
          </cell>
          <cell r="J591">
            <v>0</v>
          </cell>
        </row>
        <row r="594">
          <cell r="E594">
            <v>0</v>
          </cell>
          <cell r="G594">
            <v>804519</v>
          </cell>
          <cell r="H594">
            <v>-1146065</v>
          </cell>
          <cell r="I594">
            <v>341546</v>
          </cell>
          <cell r="J594">
            <v>0</v>
          </cell>
        </row>
        <row r="605">
          <cell r="B605">
            <v>45146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O10" sqref="O10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45138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33412011</v>
      </c>
      <c r="G22" s="103">
        <f t="shared" si="0"/>
        <v>31174614</v>
      </c>
      <c r="H22" s="104">
        <f t="shared" si="0"/>
        <v>2239051</v>
      </c>
      <c r="I22" s="104">
        <f t="shared" si="0"/>
        <v>-1654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33408882</v>
      </c>
      <c r="G25" s="128">
        <f aca="true" t="shared" si="2" ref="G25:M25">+G26+G30+G31+G32+G33</f>
        <v>31171485</v>
      </c>
      <c r="H25" s="129">
        <f>+H26+H30+H31+H32+H33</f>
        <v>2239051</v>
      </c>
      <c r="I25" s="129">
        <f>+I26+I30+I31+I32+I33</f>
        <v>-1654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1520836</v>
      </c>
      <c r="G26" s="134">
        <f>'[1]OTCHET'!G74</f>
        <v>413161</v>
      </c>
      <c r="H26" s="135">
        <f>'[1]OTCHET'!H74</f>
        <v>1109751</v>
      </c>
      <c r="I26" s="135">
        <f>'[1]OTCHET'!I74</f>
        <v>-2076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99436</v>
      </c>
      <c r="G28" s="149">
        <f>'[1]OTCHET'!G77</f>
        <v>104374</v>
      </c>
      <c r="H28" s="150">
        <f>'[1]OTCHET'!H77</f>
        <v>255</v>
      </c>
      <c r="I28" s="150">
        <f>'[1]OTCHET'!I77</f>
        <v>-5193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311903</v>
      </c>
      <c r="G29" s="157">
        <f>+'[1]OTCHET'!G78+'[1]OTCHET'!G79</f>
        <v>308786</v>
      </c>
      <c r="H29" s="158">
        <f>+'[1]OTCHET'!H78+'[1]OTCHET'!H79</f>
        <v>0</v>
      </c>
      <c r="I29" s="158">
        <f>+'[1]OTCHET'!I78+'[1]OTCHET'!I79</f>
        <v>3117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10787738</v>
      </c>
      <c r="G30" s="163">
        <f>'[1]OTCHET'!G90+'[1]OTCHET'!G93+'[1]OTCHET'!G94</f>
        <v>9628406</v>
      </c>
      <c r="H30" s="164">
        <f>'[1]OTCHET'!H90+'[1]OTCHET'!H93+'[1]OTCHET'!H94</f>
        <v>1130607</v>
      </c>
      <c r="I30" s="164">
        <f>'[1]OTCHET'!I90+'[1]OTCHET'!I93+'[1]OTCHET'!I94</f>
        <v>0</v>
      </c>
      <c r="J30" s="165">
        <f>'[1]OTCHET'!J90+'[1]OTCHET'!J93+'[1]OTCHET'!J94</f>
        <v>28725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3816466</v>
      </c>
      <c r="G31" s="169">
        <f>'[1]OTCHET'!G106</f>
        <v>2812496</v>
      </c>
      <c r="H31" s="170">
        <f>'[1]OTCHET'!H106</f>
        <v>0</v>
      </c>
      <c r="I31" s="170">
        <f>'[1]OTCHET'!I106</f>
        <v>0</v>
      </c>
      <c r="J31" s="171">
        <f>'[1]OTCHET'!J106</f>
        <v>1003970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17283842</v>
      </c>
      <c r="G32" s="169">
        <f>'[1]OTCHET'!G110+'[1]OTCHET'!G119+'[1]OTCHET'!G135+'[1]OTCHET'!G136</f>
        <v>18317422</v>
      </c>
      <c r="H32" s="170">
        <f>'[1]OTCHET'!H110+'[1]OTCHET'!H119+'[1]OTCHET'!H135+'[1]OTCHET'!H136</f>
        <v>-1307</v>
      </c>
      <c r="I32" s="170">
        <f>'[1]OTCHET'!I110+'[1]OTCHET'!I119+'[1]OTCHET'!I135+'[1]OTCHET'!I136</f>
        <v>422</v>
      </c>
      <c r="J32" s="171">
        <f>'[1]OTCHET'!J110+'[1]OTCHET'!J119+'[1]OTCHET'!J135+'[1]OTCHET'!J136</f>
        <v>-1032695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3129</v>
      </c>
      <c r="G36" s="192">
        <f>+'[1]OTCHET'!G137</f>
        <v>3129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501204738</v>
      </c>
      <c r="G38" s="210">
        <f t="shared" si="3"/>
        <v>489238364</v>
      </c>
      <c r="H38" s="211">
        <f t="shared" si="3"/>
        <v>593078</v>
      </c>
      <c r="I38" s="211">
        <f t="shared" si="3"/>
        <v>600492</v>
      </c>
      <c r="J38" s="212">
        <f t="shared" si="3"/>
        <v>10772804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35317365</v>
      </c>
      <c r="G39" s="222">
        <f t="shared" si="4"/>
        <v>24436792</v>
      </c>
      <c r="H39" s="223">
        <f t="shared" si="4"/>
        <v>0</v>
      </c>
      <c r="I39" s="223">
        <f t="shared" si="4"/>
        <v>107769</v>
      </c>
      <c r="J39" s="224">
        <f t="shared" si="4"/>
        <v>10772804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25951252</v>
      </c>
      <c r="G40" s="230">
        <f>'[1]OTCHET'!G187</f>
        <v>21867043</v>
      </c>
      <c r="H40" s="231">
        <f>'[1]OTCHET'!H187</f>
        <v>0</v>
      </c>
      <c r="I40" s="231">
        <f>'[1]OTCHET'!I187</f>
        <v>92960</v>
      </c>
      <c r="J40" s="232">
        <f>'[1]OTCHET'!J187</f>
        <v>3991249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2921331</v>
      </c>
      <c r="G41" s="238">
        <f>'[1]OTCHET'!G190</f>
        <v>2569749</v>
      </c>
      <c r="H41" s="239">
        <f>'[1]OTCHET'!H190</f>
        <v>0</v>
      </c>
      <c r="I41" s="239">
        <f>'[1]OTCHET'!I190</f>
        <v>14809</v>
      </c>
      <c r="J41" s="240">
        <f>'[1]OTCHET'!J190</f>
        <v>336773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6444782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6444782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13300801</v>
      </c>
      <c r="G43" s="251">
        <f>+'[1]OTCHET'!G205+'[1]OTCHET'!G223+'[1]OTCHET'!G271</f>
        <v>12846619</v>
      </c>
      <c r="H43" s="252">
        <f>+'[1]OTCHET'!H205+'[1]OTCHET'!H223+'[1]OTCHET'!H271</f>
        <v>-38541</v>
      </c>
      <c r="I43" s="252">
        <f>+'[1]OTCHET'!I205+'[1]OTCHET'!I223+'[1]OTCHET'!I271</f>
        <v>492723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2315038</v>
      </c>
      <c r="G44" s="121">
        <f>+'[1]OTCHET'!G227+'[1]OTCHET'!G233+'[1]OTCHET'!G236+'[1]OTCHET'!G237+'[1]OTCHET'!G238+'[1]OTCHET'!G239+'[1]OTCHET'!G240</f>
        <v>1683419</v>
      </c>
      <c r="H44" s="122">
        <f>+'[1]OTCHET'!H227+'[1]OTCHET'!H233+'[1]OTCHET'!H236+'[1]OTCHET'!H237+'[1]OTCHET'!H238+'[1]OTCHET'!H239+'[1]OTCHET'!H240</f>
        <v>631619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2315038</v>
      </c>
      <c r="G45" s="257">
        <f>+'[1]OTCHET'!G236+'[1]OTCHET'!G237+'[1]OTCHET'!G238+'[1]OTCHET'!G239+'[1]OTCHET'!G243+'[1]OTCHET'!G244+'[1]OTCHET'!G248</f>
        <v>1683419</v>
      </c>
      <c r="H45" s="258">
        <f>+'[1]OTCHET'!H236+'[1]OTCHET'!H237+'[1]OTCHET'!H238+'[1]OTCHET'!H239+'[1]OTCHET'!H243+'[1]OTCHET'!H244+'[1]OTCHET'!H248</f>
        <v>631619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302630861</v>
      </c>
      <c r="G48" s="163">
        <f>+'[1]OTCHET'!G265+'[1]OTCHET'!G269+'[1]OTCHET'!G270</f>
        <v>302630861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1050892</v>
      </c>
      <c r="G49" s="169">
        <f>'[1]OTCHET'!G275+'[1]OTCHET'!G276+'[1]OTCHET'!G284+'[1]OTCHET'!G287</f>
        <v>1050892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146589781</v>
      </c>
      <c r="G50" s="169">
        <f>+'[1]OTCHET'!G288</f>
        <v>146589781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536762266</v>
      </c>
      <c r="G56" s="294">
        <f t="shared" si="5"/>
        <v>453621014</v>
      </c>
      <c r="H56" s="295">
        <f t="shared" si="5"/>
        <v>462512</v>
      </c>
      <c r="I56" s="296">
        <f t="shared" si="5"/>
        <v>-20780</v>
      </c>
      <c r="J56" s="297">
        <f t="shared" si="5"/>
        <v>82699520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433598234</v>
      </c>
      <c r="G57" s="300">
        <f>+'[1]OTCHET'!G361+'[1]OTCHET'!G375+'[1]OTCHET'!G388</f>
        <v>433598234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20464512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20022780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462512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-20780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82699520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82699520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68969539</v>
      </c>
      <c r="G64" s="337">
        <f t="shared" si="6"/>
        <v>-4442736</v>
      </c>
      <c r="H64" s="338">
        <f t="shared" si="6"/>
        <v>2108485</v>
      </c>
      <c r="I64" s="338">
        <f t="shared" si="6"/>
        <v>-622926</v>
      </c>
      <c r="J64" s="339">
        <f t="shared" si="6"/>
        <v>71926716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-68969539</v>
      </c>
      <c r="G66" s="349">
        <f aca="true" t="shared" si="8" ref="G66:L66">SUM(+G68+G76+G77+G84+G85+G86+G89+G90+G91+G92+G93+G94+G95)</f>
        <v>4442736</v>
      </c>
      <c r="H66" s="350">
        <f>SUM(+H68+H76+H77+H84+H85+H86+H89+H90+H91+H92+H93+H94+H95)</f>
        <v>-2108485</v>
      </c>
      <c r="I66" s="350">
        <f>SUM(+I68+I76+I77+I84+I85+I86+I89+I90+I91+I92+I93+I94+I95)</f>
        <v>622926</v>
      </c>
      <c r="J66" s="351">
        <f>SUM(+J68+J76+J77+J84+J85+J86+J89+J90+J91+J92+J93+J94+J95)</f>
        <v>-71926716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-20179968</v>
      </c>
      <c r="G68" s="310">
        <f aca="true" t="shared" si="9" ref="G68:M68">SUM(G69:G75)</f>
        <v>-15867086</v>
      </c>
      <c r="H68" s="311">
        <f>SUM(H69:H75)</f>
        <v>-4312882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-20193873</v>
      </c>
      <c r="G70" s="376">
        <f>+'[1]OTCHET'!G484+'[1]OTCHET'!G485+'[1]OTCHET'!G488+'[1]OTCHET'!G489+'[1]OTCHET'!G492+'[1]OTCHET'!G493+'[1]OTCHET'!G494+'[1]OTCHET'!G496</f>
        <v>-15867086</v>
      </c>
      <c r="H70" s="377">
        <f>+'[1]OTCHET'!H484+'[1]OTCHET'!H485+'[1]OTCHET'!H488+'[1]OTCHET'!H489+'[1]OTCHET'!H492+'[1]OTCHET'!H493+'[1]OTCHET'!H494+'[1]OTCHET'!H496</f>
        <v>-4326787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13905</v>
      </c>
      <c r="G74" s="376">
        <f>+'[1]OTCHET'!G581+'[1]OTCHET'!G582</f>
        <v>0</v>
      </c>
      <c r="H74" s="377">
        <f>+'[1]OTCHET'!H581+'[1]OTCHET'!H582</f>
        <v>13905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-42226577</v>
      </c>
      <c r="G77" s="310">
        <f aca="true" t="shared" si="10" ref="G77:M77">SUM(G78:G83)</f>
        <v>-50000000</v>
      </c>
      <c r="H77" s="311">
        <f>SUM(H78:H83)</f>
        <v>7773423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-50000000</v>
      </c>
      <c r="G78" s="368">
        <f>+'[1]OTCHET'!G466+'[1]OTCHET'!G469</f>
        <v>-50000000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7773423</v>
      </c>
      <c r="G83" s="383">
        <f>+'[1]OTCHET'!G480</f>
        <v>0</v>
      </c>
      <c r="H83" s="384">
        <f>+'[1]OTCHET'!H480</f>
        <v>7773423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56611</v>
      </c>
      <c r="G86" s="310">
        <f aca="true" t="shared" si="11" ref="G86:M86">+G87+G88</f>
        <v>45893</v>
      </c>
      <c r="H86" s="311">
        <f>+H87+H88</f>
        <v>25492</v>
      </c>
      <c r="I86" s="311">
        <f>+I87+I88</f>
        <v>-6726</v>
      </c>
      <c r="J86" s="312">
        <f>+J87+J88</f>
        <v>-8048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56611</v>
      </c>
      <c r="G88" s="383">
        <f>+'[1]OTCHET'!G521+'[1]OTCHET'!G524+'[1]OTCHET'!G544</f>
        <v>45893</v>
      </c>
      <c r="H88" s="384">
        <f>+'[1]OTCHET'!H521+'[1]OTCHET'!H524+'[1]OTCHET'!H544</f>
        <v>25492</v>
      </c>
      <c r="I88" s="384">
        <f>+'[1]OTCHET'!I521+'[1]OTCHET'!I524+'[1]OTCHET'!I544</f>
        <v>-6726</v>
      </c>
      <c r="J88" s="385">
        <f>+'[1]OTCHET'!J521+'[1]OTCHET'!J524+'[1]OTCHET'!J544</f>
        <v>-8048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-1414583</v>
      </c>
      <c r="G89" s="300">
        <f>'[1]OTCHET'!G531</f>
        <v>70504085</v>
      </c>
      <c r="H89" s="301">
        <f>'[1]OTCHET'!H531</f>
        <v>0</v>
      </c>
      <c r="I89" s="301">
        <f>'[1]OTCHET'!I531</f>
        <v>0</v>
      </c>
      <c r="J89" s="302">
        <f>'[1]OTCHET'!J531</f>
        <v>-71918668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2579527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2579527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-7668024</v>
      </c>
      <c r="G91" s="169">
        <f>+'[1]OTCHET'!G573+'[1]OTCHET'!G574+'[1]OTCHET'!G575+'[1]OTCHET'!G576+'[1]OTCHET'!G577+'[1]OTCHET'!G578+'[1]OTCHET'!G579</f>
        <v>-658678</v>
      </c>
      <c r="H91" s="170">
        <f>+'[1]OTCHET'!H573+'[1]OTCHET'!H574+'[1]OTCHET'!H575+'[1]OTCHET'!H576+'[1]OTCHET'!H577+'[1]OTCHET'!H578+'[1]OTCHET'!H579</f>
        <v>-6911676</v>
      </c>
      <c r="I91" s="170">
        <f>+'[1]OTCHET'!I573+'[1]OTCHET'!I574+'[1]OTCHET'!I575+'[1]OTCHET'!I576+'[1]OTCHET'!I577+'[1]OTCHET'!I578+'[1]OTCHET'!I579</f>
        <v>-97670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-116278</v>
      </c>
      <c r="G92" s="169">
        <f>+'[1]OTCHET'!G580</f>
        <v>0</v>
      </c>
      <c r="H92" s="170">
        <f>+'[1]OTCHET'!H580</f>
        <v>-116304</v>
      </c>
      <c r="I92" s="170">
        <f>+'[1]OTCHET'!I580</f>
        <v>26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-247</v>
      </c>
      <c r="G94" s="169">
        <f>+'[1]OTCHET'!G589+'[1]OTCHET'!G590</f>
        <v>-247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418769</v>
      </c>
      <c r="H95" s="122">
        <f>'[1]OTCHET'!H591</f>
        <v>-1146065</v>
      </c>
      <c r="I95" s="122">
        <f>'[1]OTCHET'!I591</f>
        <v>727296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804519</v>
      </c>
      <c r="H96" s="398">
        <f>+'[1]OTCHET'!H594</f>
        <v>-1146065</v>
      </c>
      <c r="I96" s="398">
        <f>+'[1]OTCHET'!I594</f>
        <v>341546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45146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2023-08-11T11:55:18Z</dcterms:modified>
  <cp:category/>
  <cp:version/>
  <cp:contentType/>
  <cp:contentStatus/>
</cp:coreProperties>
</file>