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<sst xmlns="http://schemas.openxmlformats.org/spreadsheetml/2006/main" count="247" uniqueCount="175">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</sst>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4\fevryari\B1_2024_02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251097</v>
          </cell>
          <cell r="H74">
            <v>49115</v>
          </cell>
          <cell r="I74">
            <v>-1041</v>
          </cell>
          <cell r="J74">
            <v>0</v>
          </cell>
        </row>
        <row r="77">
          <cell r="E77">
            <v>254604</v>
          </cell>
          <cell r="G77">
            <v>145419</v>
          </cell>
          <cell r="I77">
            <v>-1969</v>
          </cell>
        </row>
        <row r="78">
          <cell r="E78">
            <v>552396</v>
          </cell>
          <cell r="G78">
            <v>105678</v>
          </cell>
          <cell r="I78">
            <v>928</v>
          </cell>
        </row>
        <row r="90">
          <cell r="E90">
            <v>27229800</v>
          </cell>
          <cell r="G90">
            <v>4353241</v>
          </cell>
          <cell r="H90">
            <v>342540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7969000</v>
          </cell>
          <cell r="G106">
            <v>922325</v>
          </cell>
          <cell r="H106">
            <v>0</v>
          </cell>
          <cell r="I106">
            <v>0</v>
          </cell>
          <cell r="J106">
            <v>180478</v>
          </cell>
        </row>
        <row r="110">
          <cell r="E110">
            <v>-1206000</v>
          </cell>
          <cell r="G110">
            <v>11623</v>
          </cell>
          <cell r="H110">
            <v>-477</v>
          </cell>
          <cell r="I110">
            <v>-17</v>
          </cell>
          <cell r="J110">
            <v>-180478</v>
          </cell>
        </row>
        <row r="119">
          <cell r="E119">
            <v>-3943300</v>
          </cell>
          <cell r="G119">
            <v>-3194898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23305300</v>
          </cell>
          <cell r="G135">
            <v>2314673</v>
          </cell>
          <cell r="H135">
            <v>15626184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42729720</v>
          </cell>
          <cell r="G187">
            <v>6618406</v>
          </cell>
          <cell r="H187">
            <v>0</v>
          </cell>
          <cell r="I187">
            <v>16202</v>
          </cell>
          <cell r="J187">
            <v>1001943</v>
          </cell>
        </row>
        <row r="190">
          <cell r="E190">
            <v>4792953</v>
          </cell>
          <cell r="G190">
            <v>910364</v>
          </cell>
          <cell r="H190">
            <v>0</v>
          </cell>
          <cell r="I190">
            <v>2232</v>
          </cell>
          <cell r="J190">
            <v>104865</v>
          </cell>
        </row>
        <row r="196">
          <cell r="E196">
            <v>10706327</v>
          </cell>
          <cell r="G196">
            <v>0</v>
          </cell>
          <cell r="H196">
            <v>0</v>
          </cell>
          <cell r="I196">
            <v>0</v>
          </cell>
          <cell r="J196">
            <v>1855721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32236350</v>
          </cell>
          <cell r="G205">
            <v>3710261</v>
          </cell>
          <cell r="H205">
            <v>-4054</v>
          </cell>
          <cell r="I205">
            <v>195849</v>
          </cell>
          <cell r="J205">
            <v>0</v>
          </cell>
        </row>
        <row r="223">
          <cell r="E223">
            <v>551400</v>
          </cell>
          <cell r="G223">
            <v>356088</v>
          </cell>
          <cell r="H223">
            <v>0</v>
          </cell>
          <cell r="I223">
            <v>6462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603633200</v>
          </cell>
          <cell r="G268">
            <v>95058310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1651850</v>
          </cell>
          <cell r="G274">
            <v>33799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134882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42567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22440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10168726</v>
          </cell>
          <cell r="G291">
            <v>5483972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464318815</v>
          </cell>
          <cell r="G378">
            <v>95929654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214331800</v>
          </cell>
          <cell r="G394">
            <v>1719365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-26142000</v>
          </cell>
          <cell r="G399">
            <v>-708685</v>
          </cell>
          <cell r="H399">
            <v>0</v>
          </cell>
          <cell r="I399">
            <v>-2688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14476779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33755</v>
          </cell>
          <cell r="H527">
            <v>0</v>
          </cell>
          <cell r="I527">
            <v>-753</v>
          </cell>
          <cell r="J527">
            <v>-1188</v>
          </cell>
        </row>
        <row r="534">
          <cell r="E534">
            <v>0</v>
          </cell>
          <cell r="G534">
            <v>10892117</v>
          </cell>
          <cell r="H534">
            <v>0</v>
          </cell>
          <cell r="I534">
            <v>0</v>
          </cell>
          <cell r="J534">
            <v>-11513062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31142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2575923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-7804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-18303664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-54288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-43283</v>
          </cell>
          <cell r="J581">
            <v>0</v>
          </cell>
        </row>
        <row r="582">
          <cell r="G582">
            <v>-346104</v>
          </cell>
          <cell r="I582">
            <v>0</v>
          </cell>
        </row>
        <row r="583">
          <cell r="G583">
            <v>0</v>
          </cell>
          <cell r="H583">
            <v>-30</v>
          </cell>
          <cell r="I583">
            <v>-9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-1122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-29179</v>
          </cell>
          <cell r="H594">
            <v>-293645</v>
          </cell>
          <cell r="I594">
            <v>322824</v>
          </cell>
          <cell r="J594">
            <v>0</v>
          </cell>
        </row>
        <row r="597">
          <cell r="E597">
            <v>0</v>
          </cell>
          <cell r="G597">
            <v>137267</v>
          </cell>
          <cell r="H597">
            <v>-293645</v>
          </cell>
          <cell r="I597">
            <v>156378</v>
          </cell>
          <cell r="J597">
            <v>0</v>
          </cell>
        </row>
        <row r="608">
          <cell r="B608" t="str">
            <v>11.03.2024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5" sqref="G15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45351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54161800</v>
      </c>
      <c r="F22" s="110">
        <f t="shared" si="0"/>
        <v>20674365</v>
      </c>
      <c r="G22" s="111">
        <f t="shared" si="0"/>
        <v>4658061</v>
      </c>
      <c r="H22" s="112">
        <f t="shared" si="0"/>
        <v>16017362</v>
      </c>
      <c r="I22" s="112">
        <f t="shared" si="0"/>
        <v>-1058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54161800</v>
      </c>
      <c r="F25" s="135">
        <f>+F26+F30+F31+F32+F33</f>
        <v>20674365</v>
      </c>
      <c r="G25" s="136">
        <f aca="true" t="shared" si="2" ref="G25:M25">+G26+G30+G31+G32+G33</f>
        <v>4658061</v>
      </c>
      <c r="H25" s="137">
        <f>+H26+H30+H31+H32+H33</f>
        <v>16017362</v>
      </c>
      <c r="I25" s="137">
        <f>+I26+I30+I31+I32+I33</f>
        <v>-1058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807000</v>
      </c>
      <c r="F26" s="141">
        <f t="shared" si="1"/>
        <v>299171</v>
      </c>
      <c r="G26" s="142">
        <f>'[1]OTCHET'!G74</f>
        <v>251097</v>
      </c>
      <c r="H26" s="143">
        <f>'[1]OTCHET'!H74</f>
        <v>49115</v>
      </c>
      <c r="I26" s="143">
        <f>'[1]OTCHET'!I74</f>
        <v>-1041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254604</v>
      </c>
      <c r="F28" s="156">
        <f t="shared" si="1"/>
        <v>143450</v>
      </c>
      <c r="G28" s="157">
        <f>'[1]OTCHET'!G77</f>
        <v>145419</v>
      </c>
      <c r="H28" s="158">
        <f>'[1]OTCHET'!H77</f>
        <v>0</v>
      </c>
      <c r="I28" s="158">
        <f>'[1]OTCHET'!I77</f>
        <v>-1969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552396</v>
      </c>
      <c r="F29" s="164">
        <f t="shared" si="1"/>
        <v>106606</v>
      </c>
      <c r="G29" s="165">
        <f>+'[1]OTCHET'!G78+'[1]OTCHET'!G79</f>
        <v>105678</v>
      </c>
      <c r="H29" s="166">
        <f>+'[1]OTCHET'!H78+'[1]OTCHET'!H79</f>
        <v>0</v>
      </c>
      <c r="I29" s="166">
        <f>+'[1]OTCHET'!I78+'[1]OTCHET'!I79</f>
        <v>928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27229800</v>
      </c>
      <c r="F30" s="170">
        <f t="shared" si="1"/>
        <v>4695781</v>
      </c>
      <c r="G30" s="171">
        <f>'[1]OTCHET'!G90+'[1]OTCHET'!G93+'[1]OTCHET'!G94</f>
        <v>4353241</v>
      </c>
      <c r="H30" s="172">
        <f>'[1]OTCHET'!H90+'[1]OTCHET'!H93+'[1]OTCHET'!H94</f>
        <v>342540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7969000</v>
      </c>
      <c r="F31" s="176">
        <f t="shared" si="1"/>
        <v>1102803</v>
      </c>
      <c r="G31" s="177">
        <f>'[1]OTCHET'!G106</f>
        <v>922325</v>
      </c>
      <c r="H31" s="178">
        <f>'[1]OTCHET'!H106</f>
        <v>0</v>
      </c>
      <c r="I31" s="178">
        <f>'[1]OTCHET'!I106</f>
        <v>0</v>
      </c>
      <c r="J31" s="179">
        <f>'[1]OTCHET'!J106</f>
        <v>180478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18156000</v>
      </c>
      <c r="F32" s="176">
        <f t="shared" si="1"/>
        <v>14576610</v>
      </c>
      <c r="G32" s="177">
        <f>'[1]OTCHET'!G110+'[1]OTCHET'!G119+'[1]OTCHET'!G135+'[1]OTCHET'!G136</f>
        <v>-868602</v>
      </c>
      <c r="H32" s="178">
        <f>'[1]OTCHET'!H110+'[1]OTCHET'!H119+'[1]OTCHET'!H135+'[1]OTCHET'!H136</f>
        <v>15625707</v>
      </c>
      <c r="I32" s="178">
        <f>'[1]OTCHET'!I110+'[1]OTCHET'!I119+'[1]OTCHET'!I135+'[1]OTCHET'!I136</f>
        <v>-17</v>
      </c>
      <c r="J32" s="179">
        <f>'[1]OTCHET'!J110+'[1]OTCHET'!J119+'[1]OTCHET'!J135+'[1]OTCHET'!J136</f>
        <v>-180478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706670415</v>
      </c>
      <c r="F38" s="217">
        <f t="shared" si="3"/>
        <v>115350420</v>
      </c>
      <c r="G38" s="218">
        <f t="shared" si="3"/>
        <v>112171200</v>
      </c>
      <c r="H38" s="219">
        <f t="shared" si="3"/>
        <v>-4054</v>
      </c>
      <c r="I38" s="219">
        <f t="shared" si="3"/>
        <v>220745</v>
      </c>
      <c r="J38" s="220">
        <f t="shared" si="3"/>
        <v>2962529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58229000</v>
      </c>
      <c r="F39" s="229">
        <f t="shared" si="4"/>
        <v>10509733</v>
      </c>
      <c r="G39" s="230">
        <f t="shared" si="4"/>
        <v>7528770</v>
      </c>
      <c r="H39" s="231">
        <f t="shared" si="4"/>
        <v>0</v>
      </c>
      <c r="I39" s="231">
        <f t="shared" si="4"/>
        <v>18434</v>
      </c>
      <c r="J39" s="232">
        <f t="shared" si="4"/>
        <v>2962529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42729720</v>
      </c>
      <c r="F40" s="237">
        <f t="shared" si="1"/>
        <v>7636551</v>
      </c>
      <c r="G40" s="238">
        <f>'[1]OTCHET'!G187</f>
        <v>6618406</v>
      </c>
      <c r="H40" s="239">
        <f>'[1]OTCHET'!H187</f>
        <v>0</v>
      </c>
      <c r="I40" s="239">
        <f>'[1]OTCHET'!I187</f>
        <v>16202</v>
      </c>
      <c r="J40" s="240">
        <f>'[1]OTCHET'!J187</f>
        <v>1001943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4792953</v>
      </c>
      <c r="F41" s="245">
        <f t="shared" si="1"/>
        <v>1017461</v>
      </c>
      <c r="G41" s="246">
        <f>'[1]OTCHET'!G190</f>
        <v>910364</v>
      </c>
      <c r="H41" s="247">
        <f>'[1]OTCHET'!H190</f>
        <v>0</v>
      </c>
      <c r="I41" s="247">
        <f>'[1]OTCHET'!I190</f>
        <v>2232</v>
      </c>
      <c r="J41" s="248">
        <f>'[1]OTCHET'!J190</f>
        <v>104865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10706327</v>
      </c>
      <c r="F42" s="252">
        <f t="shared" si="1"/>
        <v>1855721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1855721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34439600</v>
      </c>
      <c r="F43" s="258">
        <f t="shared" si="1"/>
        <v>4298405</v>
      </c>
      <c r="G43" s="259">
        <f>+'[1]OTCHET'!G205+'[1]OTCHET'!G223+'[1]OTCHET'!G274</f>
        <v>4100148</v>
      </c>
      <c r="H43" s="260">
        <f>+'[1]OTCHET'!H205+'[1]OTCHET'!H223+'[1]OTCHET'!H274</f>
        <v>-4054</v>
      </c>
      <c r="I43" s="260">
        <f>+'[1]OTCHET'!I205+'[1]OTCHET'!I223+'[1]OTCHET'!I274</f>
        <v>202311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0</v>
      </c>
      <c r="G44" s="129">
        <f>+'[1]OTCHET'!G227+'[1]OTCHET'!G233+'[1]OTCHET'!G236+'[1]OTCHET'!G237+'[1]OTCHET'!G238+'[1]OTCHET'!G239+'[1]OTCHET'!G243</f>
        <v>0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0</v>
      </c>
      <c r="G45" s="265">
        <f>+'[1]OTCHET'!G236+'[1]OTCHET'!G237+'[1]OTCHET'!G238+'[1]OTCHET'!G239+'[1]OTCHET'!G246+'[1]OTCHET'!G247+'[1]OTCHET'!G251</f>
        <v>0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603633200</v>
      </c>
      <c r="F48" s="176">
        <f t="shared" si="1"/>
        <v>95058310</v>
      </c>
      <c r="G48" s="171">
        <f>+'[1]OTCHET'!G268+'[1]OTCHET'!G272+'[1]OTCHET'!G273</f>
        <v>95058310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199889</v>
      </c>
      <c r="F49" s="176">
        <f t="shared" si="1"/>
        <v>0</v>
      </c>
      <c r="G49" s="177">
        <f>'[1]OTCHET'!G278+'[1]OTCHET'!G279+'[1]OTCHET'!G287+'[1]OTCHET'!G290</f>
        <v>0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10168726</v>
      </c>
      <c r="F50" s="176">
        <f t="shared" si="1"/>
        <v>5483972</v>
      </c>
      <c r="G50" s="177">
        <f>+'[1]OTCHET'!G291</f>
        <v>5483972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652508615</v>
      </c>
      <c r="F56" s="301">
        <f t="shared" si="5"/>
        <v>111414425</v>
      </c>
      <c r="G56" s="302">
        <f t="shared" si="5"/>
        <v>96940334</v>
      </c>
      <c r="H56" s="303">
        <f t="shared" si="5"/>
        <v>0</v>
      </c>
      <c r="I56" s="304">
        <f t="shared" si="5"/>
        <v>-2688</v>
      </c>
      <c r="J56" s="305">
        <f t="shared" si="5"/>
        <v>14476779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464318815</v>
      </c>
      <c r="F57" s="307">
        <f t="shared" si="1"/>
        <v>95929654</v>
      </c>
      <c r="G57" s="308">
        <f>+'[1]OTCHET'!G364+'[1]OTCHET'!G378+'[1]OTCHET'!G391</f>
        <v>95929654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188189800</v>
      </c>
      <c r="F58" s="312">
        <f t="shared" si="1"/>
        <v>1007992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1010680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-2688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14476779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14476779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16738370</v>
      </c>
      <c r="G64" s="345">
        <f t="shared" si="6"/>
        <v>-10572805</v>
      </c>
      <c r="H64" s="346">
        <f t="shared" si="6"/>
        <v>16021416</v>
      </c>
      <c r="I64" s="346">
        <f t="shared" si="6"/>
        <v>-224491</v>
      </c>
      <c r="J64" s="347">
        <f t="shared" si="6"/>
        <v>11514250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-16738370</v>
      </c>
      <c r="G66" s="357">
        <f aca="true" t="shared" si="8" ref="G66:L66">SUM(+G68+G76+G77+G84+G85+G86+G89+G90+G91+G92+G93+G94+G95)</f>
        <v>10572805</v>
      </c>
      <c r="H66" s="358">
        <f>SUM(+H68+H76+H77+H84+H85+H86+H89+H90+H91+H92+H93+H94+H95)</f>
        <v>-16021416</v>
      </c>
      <c r="I66" s="358">
        <f>SUM(+I68+I76+I77+I84+I85+I86+I89+I90+I91+I92+I93+I94+I95)</f>
        <v>224491</v>
      </c>
      <c r="J66" s="359">
        <f>SUM(+J68+J76+J77+J84+J85+J86+J89+J90+J91+J92+J93+J94+J95)</f>
        <v>-11514250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0</v>
      </c>
      <c r="G70" s="384">
        <f>+'[1]OTCHET'!G487+'[1]OTCHET'!G488+'[1]OTCHET'!G491+'[1]OTCHET'!G492+'[1]OTCHET'!G495+'[1]OTCHET'!G496+'[1]OTCHET'!G497+'[1]OTCHET'!G499</f>
        <v>0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0</v>
      </c>
      <c r="G83" s="391">
        <f>+'[1]OTCHET'!G483</f>
        <v>0</v>
      </c>
      <c r="H83" s="392">
        <f>+'[1]OTCHET'!H483</f>
        <v>0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62956</v>
      </c>
      <c r="G86" s="318">
        <f aca="true" t="shared" si="11" ref="G86:M86">+G87+G88</f>
        <v>64897</v>
      </c>
      <c r="H86" s="319">
        <f>+H87+H88</f>
        <v>0</v>
      </c>
      <c r="I86" s="319">
        <f>+I87+I88</f>
        <v>-753</v>
      </c>
      <c r="J86" s="320">
        <f>+J87+J88</f>
        <v>-1188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62956</v>
      </c>
      <c r="G88" s="391">
        <f>+'[1]OTCHET'!G524+'[1]OTCHET'!G527+'[1]OTCHET'!G547</f>
        <v>64897</v>
      </c>
      <c r="H88" s="392">
        <f>+'[1]OTCHET'!H524+'[1]OTCHET'!H527+'[1]OTCHET'!H547</f>
        <v>0</v>
      </c>
      <c r="I88" s="392">
        <f>+'[1]OTCHET'!I524+'[1]OTCHET'!I527+'[1]OTCHET'!I547</f>
        <v>-753</v>
      </c>
      <c r="J88" s="393">
        <f>+'[1]OTCHET'!J524+'[1]OTCHET'!J527+'[1]OTCHET'!J547</f>
        <v>-1188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-620945</v>
      </c>
      <c r="G89" s="308">
        <f>'[1]OTCHET'!G534</f>
        <v>10892117</v>
      </c>
      <c r="H89" s="309">
        <f>'[1]OTCHET'!H534</f>
        <v>0</v>
      </c>
      <c r="I89" s="309">
        <f>'[1]OTCHET'!I534</f>
        <v>0</v>
      </c>
      <c r="J89" s="310">
        <f>'[1]OTCHET'!J534</f>
        <v>-11513062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2575923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2575923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-18755143</v>
      </c>
      <c r="G91" s="177">
        <f>+'[1]OTCHET'!G576+'[1]OTCHET'!G577+'[1]OTCHET'!G578+'[1]OTCHET'!G579+'[1]OTCHET'!G580+'[1]OTCHET'!G581+'[1]OTCHET'!G582</f>
        <v>-353908</v>
      </c>
      <c r="H91" s="178">
        <f>+'[1]OTCHET'!H576+'[1]OTCHET'!H577+'[1]OTCHET'!H578+'[1]OTCHET'!H579+'[1]OTCHET'!H580+'[1]OTCHET'!H581+'[1]OTCHET'!H582</f>
        <v>-18303664</v>
      </c>
      <c r="I91" s="178">
        <f>+'[1]OTCHET'!I576+'[1]OTCHET'!I577+'[1]OTCHET'!I578+'[1]OTCHET'!I579+'[1]OTCHET'!I580+'[1]OTCHET'!I581+'[1]OTCHET'!I582</f>
        <v>-97571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-39</v>
      </c>
      <c r="G92" s="177">
        <f>+'[1]OTCHET'!G583</f>
        <v>0</v>
      </c>
      <c r="H92" s="178">
        <f>+'[1]OTCHET'!H583</f>
        <v>-30</v>
      </c>
      <c r="I92" s="178">
        <f>+'[1]OTCHET'!I583</f>
        <v>-9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-1122</v>
      </c>
      <c r="G94" s="177">
        <f>+'[1]OTCHET'!G592+'[1]OTCHET'!G593</f>
        <v>-1122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-29179</v>
      </c>
      <c r="H95" s="130">
        <f>'[1]OTCHET'!H594</f>
        <v>-293645</v>
      </c>
      <c r="I95" s="130">
        <f>'[1]OTCHET'!I594</f>
        <v>322824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137267</v>
      </c>
      <c r="H96" s="406">
        <f>+'[1]OTCHET'!H597</f>
        <v>-293645</v>
      </c>
      <c r="I96" s="406">
        <f>+'[1]OTCHET'!I597</f>
        <v>156378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11.03.2024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2024-03-13T07:33:27Z</dcterms:modified>
  <cp:category/>
  <cp:version/>
  <cp:contentType/>
  <cp:contentStatus/>
</cp:coreProperties>
</file>